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Español" sheetId="1" r:id="rId1"/>
    <sheet name="English" sheetId="2" r:id="rId2"/>
  </sheets>
  <calcPr calcId="145621"/>
</workbook>
</file>

<file path=xl/calcChain.xml><?xml version="1.0" encoding="utf-8"?>
<calcChain xmlns="http://schemas.openxmlformats.org/spreadsheetml/2006/main">
  <c r="C31" i="2" l="1"/>
  <c r="H31" i="2" s="1"/>
  <c r="E31" i="2" l="1"/>
  <c r="D31" i="2"/>
  <c r="G31" i="2" s="1"/>
  <c r="F31" i="2"/>
  <c r="C31" i="1"/>
  <c r="H31" i="1" s="1"/>
  <c r="F31" i="1" l="1"/>
  <c r="D31" i="1"/>
  <c r="G31" i="1" s="1"/>
  <c r="E31" i="1"/>
  <c r="L5" i="2"/>
  <c r="K5" i="2"/>
  <c r="J5" i="2"/>
  <c r="I5" i="2"/>
  <c r="H5" i="2"/>
  <c r="G5" i="2"/>
  <c r="F5" i="2"/>
  <c r="E5" i="2"/>
  <c r="D5" i="2"/>
  <c r="C5" i="2"/>
  <c r="L5" i="1"/>
  <c r="K5" i="1"/>
  <c r="J5" i="1"/>
  <c r="I5" i="1"/>
  <c r="H5" i="1"/>
  <c r="G5" i="1"/>
  <c r="F5" i="1"/>
  <c r="E5" i="1"/>
  <c r="D5" i="1"/>
  <c r="C5" i="1"/>
  <c r="C16" i="2" l="1"/>
  <c r="C18" i="2" s="1"/>
  <c r="C20" i="2" s="1"/>
  <c r="C16" i="1"/>
  <c r="C18" i="1" s="1"/>
  <c r="C20" i="1" s="1"/>
</calcChain>
</file>

<file path=xl/sharedStrings.xml><?xml version="1.0" encoding="utf-8"?>
<sst xmlns="http://schemas.openxmlformats.org/spreadsheetml/2006/main" count="112" uniqueCount="83">
  <si>
    <t>Longitud del hilo (m)</t>
  </si>
  <si>
    <t>F1 (MHz)</t>
  </si>
  <si>
    <t>F2 (MHz)</t>
  </si>
  <si>
    <t>F3 (MHz)</t>
  </si>
  <si>
    <t>F4 (MHz)</t>
  </si>
  <si>
    <t>F5 (MHz)</t>
  </si>
  <si>
    <t>F6 (MHz)</t>
  </si>
  <si>
    <t>F7 (MHz)</t>
  </si>
  <si>
    <t>F8 (MHz)</t>
  </si>
  <si>
    <t>F9 (MHz)</t>
  </si>
  <si>
    <t>F10 (MHz)</t>
  </si>
  <si>
    <t>Frecuencias (MHz)</t>
  </si>
  <si>
    <t>F menor (MHz)</t>
  </si>
  <si>
    <t>Lambda mayor (m)</t>
  </si>
  <si>
    <t>Mínima longitud del hilo (m)</t>
  </si>
  <si>
    <t>Instrucciones:</t>
  </si>
  <si>
    <t>1) Introduzca la longitud de su hilo en la casilla B5, en metros</t>
  </si>
  <si>
    <t>2) En la casilla C20 aparecerá la mínima longitud del hilo necesaria para operar en todas las frecuencias</t>
  </si>
  <si>
    <t>Wire length (m)</t>
  </si>
  <si>
    <t>How to use the calculator:</t>
  </si>
  <si>
    <t>1) Enter the wire length in the B5 cell, expressed in meters</t>
  </si>
  <si>
    <t>2) En las casillas C5-L5 aparecerán las frecuencias óptimas de trabajo de dicho hilo, desde el punto de vista de la ROE</t>
  </si>
  <si>
    <t>2) The cells C5-L5 will show the optimal working frequencies for this wire, from the point of view of minimum SWR</t>
  </si>
  <si>
    <t>1) Enter up to five of the frequencies of your plan in the B16-B20 cells, expressed in MHz</t>
  </si>
  <si>
    <t>1) Introduzca hasta 5 de sus frecuencias de trabajo en las casillas B16-B20, expresadas en MHz</t>
  </si>
  <si>
    <t>2) The cell C20 will show the minimum lenght of the wire necessary to operate in all of your frequencies</t>
  </si>
  <si>
    <t>Frequencies (MHz)</t>
  </si>
  <si>
    <t>Minimum wire length (m)</t>
  </si>
  <si>
    <t>F, lower (MHz)</t>
  </si>
  <si>
    <t>Lambda, higher (m)</t>
  </si>
  <si>
    <t>(2) CALCULATOR OF THE MINIMUM WIRE LENGHT TO OPERATE AT SEVERAL FREQUENCIES</t>
  </si>
  <si>
    <t>(2) CÁLCULO DE LA LONGITUD MÍNIMA DEL HILO PARA VARIAS FRECUENCIAS DE TRABAJO</t>
  </si>
  <si>
    <t>(1/4) x lambda</t>
  </si>
  <si>
    <t>(3/4) x lambda</t>
  </si>
  <si>
    <t>(5/4) x lambda</t>
  </si>
  <si>
    <t>(7/4) x lambda</t>
  </si>
  <si>
    <t>(9/4) x lambda</t>
  </si>
  <si>
    <t>(11/4) x lambda</t>
  </si>
  <si>
    <t>(13/4) x lambda</t>
  </si>
  <si>
    <t>(15/4) x lambda</t>
  </si>
  <si>
    <t>(17/4) x lambda</t>
  </si>
  <si>
    <t>(19/4) x lambda</t>
  </si>
  <si>
    <t>3) Please note that this length only ensures appropriate SWR for the lowest frequency</t>
  </si>
  <si>
    <t>3) Tenga en cuenta que la longitud calculada asegura una buena ROE solamente para la frecuencia más baja</t>
  </si>
  <si>
    <t>(1) CÁLCULO DE FRECUENCIAS CON ROE MÍNIMA A PARTIR DE UNA LONGITUD DE HILO DETERMINADA</t>
  </si>
  <si>
    <t>(1) CALCULATOR OF FREQUENCIES WITH MINIMUM SWR FOR A GIVEN WIRE LENGTH</t>
  </si>
  <si>
    <t>Frecuencia (MHz)</t>
  </si>
  <si>
    <t>(3) CÁLCULOS DE UN HILO DE 1/4 DE ONDA PARA UNA FRECUENCIA FIJA NVIS</t>
  </si>
  <si>
    <t>Longitud hilo (m)</t>
  </si>
  <si>
    <t>Lambda (m)</t>
  </si>
  <si>
    <t>Altura 1 para     Gmáx (m)</t>
  </si>
  <si>
    <t>Altura 2 para     Gmáx (m)</t>
  </si>
  <si>
    <t>Altura 1 para ROEmín (m)</t>
  </si>
  <si>
    <t>Altura 2 para ROEmín (m)</t>
  </si>
  <si>
    <t>G = 5,7 dBi</t>
  </si>
  <si>
    <t>ROE = 8</t>
  </si>
  <si>
    <t>G = 6 dBi</t>
  </si>
  <si>
    <t>ROE = 8,7</t>
  </si>
  <si>
    <t>ROE = 2,4</t>
  </si>
  <si>
    <t>G = -1,09 dBi</t>
  </si>
  <si>
    <t>G = -0,07 dBi</t>
  </si>
  <si>
    <t>1) Introduzca su frecuencia fija de trabajo en la casilla B31</t>
  </si>
  <si>
    <t>2) En la casilla C31 aparecerá su longitud de onda de trabajo, expresada en metros</t>
  </si>
  <si>
    <t>3) En la casilla D31 aparecerá la longitud que ha de tener su hilo de 0.25 lambdas</t>
  </si>
  <si>
    <t>4) En la casillas E31 y F31 aparecerán alturas de instalación de ese hilo que ofrecen ganancia NVIS óptima</t>
  </si>
  <si>
    <t>5) En la casillas G31 y H31 aparecerán alturas de instalación de ese hilo que ofrecen ROE óptima</t>
  </si>
  <si>
    <t>(3) 1/4-WAVELENGTH LONG-WIRE CALCULATOR FOR NVIS AND FIXED FREQUENCY</t>
  </si>
  <si>
    <t>Frequency (MHz)</t>
  </si>
  <si>
    <t>Height 1 for     Gmax (m)</t>
  </si>
  <si>
    <t>SWR = 8</t>
  </si>
  <si>
    <t>Height 2 for     Gmax (m)</t>
  </si>
  <si>
    <t>SWR = 8,7</t>
  </si>
  <si>
    <t>Height 1 for SWRmin (m)</t>
  </si>
  <si>
    <t>Height 2 for SWRmin (m)</t>
  </si>
  <si>
    <t>SWR = 2,4</t>
  </si>
  <si>
    <t>SWR = 2,7</t>
  </si>
  <si>
    <t>ROE = 2,7</t>
  </si>
  <si>
    <t>How to use the calculator</t>
  </si>
  <si>
    <t>1) Enter your fixed frequency in the cell B31</t>
  </si>
  <si>
    <t>2) The cell C31 will show your operative wavelength, expressed in meters</t>
  </si>
  <si>
    <t>3) The cell D31 will show the length of your 1/4 wavelength long-wire</t>
  </si>
  <si>
    <t>4) The cells E31 and F31 will show the heights of installation over ground (expressed in meters) which will provide an optimum gain for NVIS</t>
  </si>
  <si>
    <t>5) The cells G31 and H31 will show the heights of installation over ground (expressed in meters) which will provide an optimum SWR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</si>
</sst>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2" fontId="1" fillId="0" borderId="0" xfId="0" applyNumberFormat="1" applyFont="1"/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165" fontId="5" fillId="0" borderId="25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0"/>
  <sheetViews>
    <sheetView workbookViewId="0">
      <selection activeCell="H34" sqref="H34"/>
    </sheetView>
  </sheetViews>
  <sheetFormatPr baseColWidth="10" defaultColWidth="9.140625" defaultRowHeight="11.25" x14ac:dyDescent="0.2"/>
  <cols>
    <col min="1" max="1" width="9.140625" style="1"/>
    <col min="2" max="2" width="14.5703125" style="1" bestFit="1" customWidth="1"/>
    <col min="3" max="12" width="12.7109375" style="1" customWidth="1"/>
    <col min="13" max="16384" width="9.140625" style="1"/>
  </cols>
  <sheetData>
    <row r="1" spans="2:12" ht="12" thickBot="1" x14ac:dyDescent="0.25"/>
    <row r="2" spans="2:12" x14ac:dyDescent="0.2">
      <c r="C2" s="36" t="s">
        <v>44</v>
      </c>
      <c r="D2" s="37"/>
      <c r="E2" s="37"/>
      <c r="F2" s="37"/>
      <c r="G2" s="37"/>
      <c r="H2" s="37"/>
      <c r="I2" s="37"/>
      <c r="J2" s="37"/>
      <c r="K2" s="37"/>
      <c r="L2" s="38"/>
    </row>
    <row r="3" spans="2:12" ht="12" thickBot="1" x14ac:dyDescent="0.25">
      <c r="C3" s="10" t="s">
        <v>32</v>
      </c>
      <c r="D3" s="2" t="s">
        <v>33</v>
      </c>
      <c r="E3" s="2" t="s">
        <v>34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40</v>
      </c>
      <c r="L3" s="11" t="s">
        <v>41</v>
      </c>
    </row>
    <row r="4" spans="2:12" x14ac:dyDescent="0.2">
      <c r="B4" s="15" t="s">
        <v>0</v>
      </c>
      <c r="C4" s="10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11" t="s">
        <v>10</v>
      </c>
    </row>
    <row r="5" spans="2:12" ht="12" thickBot="1" x14ac:dyDescent="0.25">
      <c r="B5" s="9">
        <v>20</v>
      </c>
      <c r="C5" s="12">
        <f>300/(4*B5)</f>
        <v>3.75</v>
      </c>
      <c r="D5" s="13">
        <f>300/(4*B5/3)</f>
        <v>11.25</v>
      </c>
      <c r="E5" s="13">
        <f>300/(4*B5/5)</f>
        <v>18.75</v>
      </c>
      <c r="F5" s="13">
        <f>300/(4*B5/7)</f>
        <v>26.25</v>
      </c>
      <c r="G5" s="13">
        <f>300/(4*B5/9)</f>
        <v>33.75</v>
      </c>
      <c r="H5" s="13">
        <f>300/(4*B5/11)</f>
        <v>41.25</v>
      </c>
      <c r="I5" s="13">
        <f>300/(4*B5/13)</f>
        <v>48.75</v>
      </c>
      <c r="J5" s="13">
        <f>300/(4*B5/15)</f>
        <v>56.25</v>
      </c>
      <c r="K5" s="13">
        <f>300/(4*B5/17)</f>
        <v>63.75</v>
      </c>
      <c r="L5" s="14">
        <f>300/(4*B5/19)</f>
        <v>71.25</v>
      </c>
    </row>
    <row r="7" spans="2:12" x14ac:dyDescent="0.2">
      <c r="B7" s="1" t="s">
        <v>15</v>
      </c>
    </row>
    <row r="8" spans="2:12" x14ac:dyDescent="0.2">
      <c r="B8" s="1" t="s">
        <v>16</v>
      </c>
    </row>
    <row r="9" spans="2:12" x14ac:dyDescent="0.2">
      <c r="B9" s="1" t="s">
        <v>21</v>
      </c>
    </row>
    <row r="12" spans="2:12" ht="12" thickBot="1" x14ac:dyDescent="0.25"/>
    <row r="13" spans="2:12" x14ac:dyDescent="0.2">
      <c r="B13" s="30" t="s">
        <v>31</v>
      </c>
      <c r="C13" s="31"/>
      <c r="D13" s="32"/>
    </row>
    <row r="14" spans="2:12" ht="12" thickBot="1" x14ac:dyDescent="0.25">
      <c r="B14" s="33"/>
      <c r="C14" s="34"/>
      <c r="D14" s="35"/>
    </row>
    <row r="15" spans="2:12" x14ac:dyDescent="0.2">
      <c r="B15" s="6" t="s">
        <v>11</v>
      </c>
      <c r="C15" s="39" t="s">
        <v>12</v>
      </c>
      <c r="D15" s="40"/>
    </row>
    <row r="16" spans="2:12" x14ac:dyDescent="0.2">
      <c r="B16" s="7">
        <v>3.5</v>
      </c>
      <c r="C16" s="41">
        <f>MIN(B16:B20)</f>
        <v>3.5</v>
      </c>
      <c r="D16" s="42"/>
    </row>
    <row r="17" spans="2:12" x14ac:dyDescent="0.2">
      <c r="B17" s="7">
        <v>7</v>
      </c>
      <c r="C17" s="43" t="s">
        <v>13</v>
      </c>
      <c r="D17" s="44"/>
    </row>
    <row r="18" spans="2:12" ht="12" thickBot="1" x14ac:dyDescent="0.25">
      <c r="B18" s="7">
        <v>7.2</v>
      </c>
      <c r="C18" s="45">
        <f>300/C16</f>
        <v>85.714285714285708</v>
      </c>
      <c r="D18" s="46"/>
    </row>
    <row r="19" spans="2:12" x14ac:dyDescent="0.2">
      <c r="B19" s="7"/>
      <c r="C19" s="47" t="s">
        <v>14</v>
      </c>
      <c r="D19" s="48"/>
    </row>
    <row r="20" spans="2:12" ht="12" thickBot="1" x14ac:dyDescent="0.25">
      <c r="B20" s="8"/>
      <c r="C20" s="28">
        <f>C18/4</f>
        <v>21.428571428571427</v>
      </c>
      <c r="D20" s="29"/>
    </row>
    <row r="21" spans="2:12" x14ac:dyDescent="0.2">
      <c r="E21" s="4"/>
      <c r="F21" s="4"/>
      <c r="G21" s="4"/>
      <c r="H21" s="4"/>
      <c r="I21" s="4"/>
      <c r="J21" s="4"/>
      <c r="K21" s="4"/>
      <c r="L21" s="4"/>
    </row>
    <row r="22" spans="2:12" x14ac:dyDescent="0.2">
      <c r="B22" s="1" t="s">
        <v>15</v>
      </c>
      <c r="E22" s="5"/>
      <c r="F22" s="5"/>
      <c r="G22" s="5"/>
      <c r="H22" s="5"/>
      <c r="I22" s="5"/>
      <c r="J22" s="5"/>
      <c r="K22" s="5"/>
      <c r="L22" s="5"/>
    </row>
    <row r="23" spans="2:12" x14ac:dyDescent="0.2">
      <c r="B23" s="1" t="s">
        <v>24</v>
      </c>
      <c r="E23" s="5"/>
      <c r="F23" s="5"/>
      <c r="G23" s="5"/>
      <c r="H23" s="5"/>
      <c r="I23" s="5"/>
      <c r="J23" s="5"/>
      <c r="K23" s="5"/>
      <c r="L23" s="5"/>
    </row>
    <row r="24" spans="2:12" x14ac:dyDescent="0.2">
      <c r="B24" s="1" t="s">
        <v>17</v>
      </c>
      <c r="E24" s="5"/>
      <c r="F24" s="5"/>
      <c r="G24" s="5"/>
      <c r="H24" s="5"/>
      <c r="I24" s="5"/>
      <c r="J24" s="5"/>
      <c r="K24" s="5"/>
      <c r="L24" s="5"/>
    </row>
    <row r="25" spans="2:12" x14ac:dyDescent="0.2">
      <c r="B25" s="1" t="s">
        <v>43</v>
      </c>
      <c r="E25" s="5"/>
      <c r="F25" s="5"/>
      <c r="G25" s="5"/>
      <c r="H25" s="5"/>
      <c r="I25" s="5"/>
      <c r="J25" s="5"/>
      <c r="K25" s="5"/>
      <c r="L25" s="5"/>
    </row>
    <row r="26" spans="2:12" x14ac:dyDescent="0.2">
      <c r="E26" s="5"/>
      <c r="F26" s="5"/>
      <c r="G26" s="5"/>
      <c r="H26" s="5"/>
      <c r="I26" s="5"/>
      <c r="J26" s="5"/>
      <c r="K26" s="5"/>
      <c r="L26" s="5"/>
    </row>
    <row r="29" spans="2:12" ht="15" customHeight="1" x14ac:dyDescent="0.2">
      <c r="B29" s="26" t="s">
        <v>47</v>
      </c>
      <c r="C29" s="27"/>
      <c r="D29" s="27"/>
      <c r="E29" s="27"/>
      <c r="F29" s="27"/>
      <c r="G29" s="27"/>
      <c r="H29" s="27"/>
    </row>
    <row r="30" spans="2:12" ht="22.5" x14ac:dyDescent="0.2">
      <c r="B30" s="20" t="s">
        <v>46</v>
      </c>
      <c r="C30" s="16" t="s">
        <v>49</v>
      </c>
      <c r="D30" s="16" t="s">
        <v>48</v>
      </c>
      <c r="E30" s="16" t="s">
        <v>50</v>
      </c>
      <c r="F30" s="16" t="s">
        <v>51</v>
      </c>
      <c r="G30" s="17" t="s">
        <v>52</v>
      </c>
      <c r="H30" s="17" t="s">
        <v>53</v>
      </c>
    </row>
    <row r="31" spans="2:12" ht="12" thickBot="1" x14ac:dyDescent="0.25">
      <c r="B31" s="21">
        <v>5000</v>
      </c>
      <c r="C31" s="18">
        <f>300000/B31</f>
        <v>60</v>
      </c>
      <c r="D31" s="19">
        <f>C31/4</f>
        <v>15</v>
      </c>
      <c r="E31" s="22">
        <f>C31*0.2</f>
        <v>12</v>
      </c>
      <c r="F31" s="22">
        <f>C31*0.72</f>
        <v>43.199999999999996</v>
      </c>
      <c r="G31" s="23">
        <f>D31*0.05</f>
        <v>0.75</v>
      </c>
      <c r="H31" s="23">
        <f>C31*0.55</f>
        <v>33</v>
      </c>
    </row>
    <row r="32" spans="2:12" x14ac:dyDescent="0.2">
      <c r="E32" s="24" t="s">
        <v>54</v>
      </c>
      <c r="F32" s="24" t="s">
        <v>56</v>
      </c>
      <c r="G32" s="24" t="s">
        <v>59</v>
      </c>
      <c r="H32" s="24" t="s">
        <v>60</v>
      </c>
    </row>
    <row r="33" spans="2:8" ht="12" thickBot="1" x14ac:dyDescent="0.25">
      <c r="E33" s="25" t="s">
        <v>55</v>
      </c>
      <c r="F33" s="25" t="s">
        <v>57</v>
      </c>
      <c r="G33" s="25" t="s">
        <v>58</v>
      </c>
      <c r="H33" s="25" t="s">
        <v>76</v>
      </c>
    </row>
    <row r="35" spans="2:8" x14ac:dyDescent="0.2">
      <c r="B35" s="1" t="s">
        <v>15</v>
      </c>
    </row>
    <row r="36" spans="2:8" x14ac:dyDescent="0.2">
      <c r="B36" s="1" t="s">
        <v>61</v>
      </c>
    </row>
    <row r="37" spans="2:8" x14ac:dyDescent="0.2">
      <c r="B37" s="1" t="s">
        <v>62</v>
      </c>
    </row>
    <row r="38" spans="2:8" x14ac:dyDescent="0.2">
      <c r="B38" s="1" t="s">
        <v>63</v>
      </c>
    </row>
    <row r="39" spans="2:8" x14ac:dyDescent="0.2">
      <c r="B39" s="1" t="s">
        <v>64</v>
      </c>
    </row>
    <row r="40" spans="2:8" x14ac:dyDescent="0.2">
      <c r="B40" s="1" t="s">
        <v>65</v>
      </c>
    </row>
  </sheetData>
  <mergeCells count="9">
    <mergeCell ref="B29:H29"/>
    <mergeCell ref="C20:D20"/>
    <mergeCell ref="B13:D14"/>
    <mergeCell ref="C2:L2"/>
    <mergeCell ref="C15:D15"/>
    <mergeCell ref="C16:D16"/>
    <mergeCell ref="C17:D17"/>
    <mergeCell ref="C18:D18"/>
    <mergeCell ref="C19:D19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0"/>
  <sheetViews>
    <sheetView tabSelected="1" workbookViewId="0">
      <selection activeCell="H45" sqref="H45"/>
    </sheetView>
  </sheetViews>
  <sheetFormatPr baseColWidth="10" defaultColWidth="9.140625" defaultRowHeight="11.25" x14ac:dyDescent="0.2"/>
  <cols>
    <col min="1" max="1" width="9.140625" style="1"/>
    <col min="2" max="2" width="14.5703125" style="1" bestFit="1" customWidth="1"/>
    <col min="3" max="12" width="12.7109375" style="1" customWidth="1"/>
    <col min="13" max="16384" width="9.140625" style="1"/>
  </cols>
  <sheetData>
    <row r="1" spans="2:12" ht="12" thickBot="1" x14ac:dyDescent="0.25"/>
    <row r="2" spans="2:12" x14ac:dyDescent="0.2">
      <c r="C2" s="36" t="s">
        <v>45</v>
      </c>
      <c r="D2" s="37"/>
      <c r="E2" s="37"/>
      <c r="F2" s="37"/>
      <c r="G2" s="37"/>
      <c r="H2" s="37"/>
      <c r="I2" s="37"/>
      <c r="J2" s="37"/>
      <c r="K2" s="37"/>
      <c r="L2" s="38"/>
    </row>
    <row r="3" spans="2:12" ht="12" thickBot="1" x14ac:dyDescent="0.25">
      <c r="C3" s="10" t="s">
        <v>32</v>
      </c>
      <c r="D3" s="2" t="s">
        <v>33</v>
      </c>
      <c r="E3" s="2" t="s">
        <v>34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40</v>
      </c>
      <c r="L3" s="11" t="s">
        <v>41</v>
      </c>
    </row>
    <row r="4" spans="2:12" x14ac:dyDescent="0.2">
      <c r="B4" s="15" t="s">
        <v>18</v>
      </c>
      <c r="C4" s="10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11" t="s">
        <v>10</v>
      </c>
    </row>
    <row r="5" spans="2:12" ht="12" thickBot="1" x14ac:dyDescent="0.25">
      <c r="B5" s="9">
        <v>15</v>
      </c>
      <c r="C5" s="12">
        <f>300/(4*B5)</f>
        <v>5</v>
      </c>
      <c r="D5" s="13">
        <f>300/(4*B5/3)</f>
        <v>15</v>
      </c>
      <c r="E5" s="13">
        <f>300/(4*B5/5)</f>
        <v>25</v>
      </c>
      <c r="F5" s="13">
        <f>300/(4*B5/7)</f>
        <v>35</v>
      </c>
      <c r="G5" s="13">
        <f>300/(4*B5/9)</f>
        <v>45</v>
      </c>
      <c r="H5" s="13">
        <f>300/(4*B5/11)</f>
        <v>55.000000000000007</v>
      </c>
      <c r="I5" s="13">
        <f>300/(4*B5/13)</f>
        <v>65</v>
      </c>
      <c r="J5" s="13">
        <f>300/(4*B5/15)</f>
        <v>75</v>
      </c>
      <c r="K5" s="13">
        <f>300/(4*B5/17)</f>
        <v>85</v>
      </c>
      <c r="L5" s="14">
        <f>300/(4*B5/19)</f>
        <v>95</v>
      </c>
    </row>
    <row r="7" spans="2:12" x14ac:dyDescent="0.2">
      <c r="B7" s="1" t="s">
        <v>19</v>
      </c>
    </row>
    <row r="8" spans="2:12" x14ac:dyDescent="0.2">
      <c r="B8" s="1" t="s">
        <v>20</v>
      </c>
    </row>
    <row r="9" spans="2:12" x14ac:dyDescent="0.2">
      <c r="B9" s="1" t="s">
        <v>22</v>
      </c>
    </row>
    <row r="12" spans="2:12" ht="12" thickBot="1" x14ac:dyDescent="0.25"/>
    <row r="13" spans="2:12" x14ac:dyDescent="0.2">
      <c r="B13" s="30" t="s">
        <v>30</v>
      </c>
      <c r="C13" s="31"/>
      <c r="D13" s="32"/>
    </row>
    <row r="14" spans="2:12" ht="12" thickBot="1" x14ac:dyDescent="0.25">
      <c r="B14" s="33"/>
      <c r="C14" s="34"/>
      <c r="D14" s="35"/>
    </row>
    <row r="15" spans="2:12" x14ac:dyDescent="0.2">
      <c r="B15" s="6" t="s">
        <v>26</v>
      </c>
      <c r="C15" s="39" t="s">
        <v>28</v>
      </c>
      <c r="D15" s="40"/>
    </row>
    <row r="16" spans="2:12" x14ac:dyDescent="0.2">
      <c r="B16" s="7">
        <v>3.5</v>
      </c>
      <c r="C16" s="41">
        <f>MIN(B16:B20)</f>
        <v>3.5</v>
      </c>
      <c r="D16" s="42"/>
    </row>
    <row r="17" spans="2:12" x14ac:dyDescent="0.2">
      <c r="B17" s="7">
        <v>7</v>
      </c>
      <c r="C17" s="43" t="s">
        <v>29</v>
      </c>
      <c r="D17" s="44"/>
    </row>
    <row r="18" spans="2:12" ht="12" thickBot="1" x14ac:dyDescent="0.25">
      <c r="B18" s="7">
        <v>7.2</v>
      </c>
      <c r="C18" s="45">
        <f>300/C16</f>
        <v>85.714285714285708</v>
      </c>
      <c r="D18" s="46"/>
    </row>
    <row r="19" spans="2:12" x14ac:dyDescent="0.2">
      <c r="B19" s="7"/>
      <c r="C19" s="47" t="s">
        <v>27</v>
      </c>
      <c r="D19" s="48"/>
    </row>
    <row r="20" spans="2:12" ht="12" thickBot="1" x14ac:dyDescent="0.25">
      <c r="B20" s="8"/>
      <c r="C20" s="28">
        <f>C18/4</f>
        <v>21.428571428571427</v>
      </c>
      <c r="D20" s="29"/>
    </row>
    <row r="21" spans="2:12" x14ac:dyDescent="0.2">
      <c r="E21" s="4"/>
      <c r="F21" s="4"/>
      <c r="G21" s="4"/>
      <c r="H21" s="4"/>
      <c r="I21" s="4"/>
      <c r="J21" s="4"/>
      <c r="K21" s="4"/>
      <c r="L21" s="4"/>
    </row>
    <row r="22" spans="2:12" x14ac:dyDescent="0.2">
      <c r="B22" s="1" t="s">
        <v>19</v>
      </c>
      <c r="E22" s="5"/>
      <c r="F22" s="5"/>
      <c r="G22" s="5"/>
      <c r="H22" s="5"/>
      <c r="I22" s="5"/>
      <c r="J22" s="5"/>
      <c r="K22" s="5"/>
      <c r="L22" s="5"/>
    </row>
    <row r="23" spans="2:12" x14ac:dyDescent="0.2">
      <c r="B23" s="1" t="s">
        <v>23</v>
      </c>
      <c r="E23" s="5"/>
      <c r="F23" s="5"/>
      <c r="G23" s="5"/>
      <c r="H23" s="5"/>
      <c r="I23" s="5"/>
      <c r="J23" s="5"/>
      <c r="K23" s="5"/>
      <c r="L23" s="5"/>
    </row>
    <row r="24" spans="2:12" x14ac:dyDescent="0.2">
      <c r="B24" s="1" t="s">
        <v>25</v>
      </c>
      <c r="E24" s="5"/>
      <c r="F24" s="5"/>
      <c r="G24" s="5"/>
      <c r="H24" s="5"/>
      <c r="I24" s="5"/>
      <c r="J24" s="5"/>
      <c r="K24" s="5"/>
      <c r="L24" s="5"/>
    </row>
    <row r="25" spans="2:12" x14ac:dyDescent="0.2">
      <c r="B25" s="1" t="s">
        <v>42</v>
      </c>
      <c r="E25" s="5"/>
      <c r="F25" s="5"/>
      <c r="G25" s="5"/>
      <c r="H25" s="5"/>
      <c r="I25" s="5"/>
      <c r="J25" s="5"/>
      <c r="K25" s="5"/>
      <c r="L25" s="5"/>
    </row>
    <row r="26" spans="2:12" x14ac:dyDescent="0.2">
      <c r="E26" s="5"/>
      <c r="F26" s="5"/>
      <c r="G26" s="5"/>
      <c r="H26" s="5"/>
      <c r="I26" s="5"/>
      <c r="J26" s="5"/>
      <c r="K26" s="5"/>
      <c r="L26" s="5"/>
    </row>
    <row r="28" spans="2:12" x14ac:dyDescent="0.2">
      <c r="C28" s="3"/>
    </row>
    <row r="29" spans="2:12" x14ac:dyDescent="0.2">
      <c r="B29" s="26" t="s">
        <v>66</v>
      </c>
      <c r="C29" s="27"/>
      <c r="D29" s="27"/>
      <c r="E29" s="27"/>
      <c r="F29" s="27"/>
      <c r="G29" s="27"/>
      <c r="H29" s="27"/>
    </row>
    <row r="30" spans="2:12" ht="22.5" x14ac:dyDescent="0.2">
      <c r="B30" s="20" t="s">
        <v>67</v>
      </c>
      <c r="C30" s="16" t="s">
        <v>49</v>
      </c>
      <c r="D30" s="16" t="s">
        <v>18</v>
      </c>
      <c r="E30" s="16" t="s">
        <v>68</v>
      </c>
      <c r="F30" s="16" t="s">
        <v>70</v>
      </c>
      <c r="G30" s="17" t="s">
        <v>72</v>
      </c>
      <c r="H30" s="17" t="s">
        <v>73</v>
      </c>
    </row>
    <row r="31" spans="2:12" ht="12" thickBot="1" x14ac:dyDescent="0.25">
      <c r="B31" s="21">
        <v>5000</v>
      </c>
      <c r="C31" s="18">
        <f>300000/B31</f>
        <v>60</v>
      </c>
      <c r="D31" s="19">
        <f>C31/4</f>
        <v>15</v>
      </c>
      <c r="E31" s="22">
        <f>C31*0.2</f>
        <v>12</v>
      </c>
      <c r="F31" s="22">
        <f>C31*0.72</f>
        <v>43.199999999999996</v>
      </c>
      <c r="G31" s="23">
        <f>D31*0.05</f>
        <v>0.75</v>
      </c>
      <c r="H31" s="23">
        <f>C31*0.55</f>
        <v>33</v>
      </c>
    </row>
    <row r="32" spans="2:12" x14ac:dyDescent="0.2">
      <c r="E32" s="24" t="s">
        <v>54</v>
      </c>
      <c r="F32" s="24" t="s">
        <v>56</v>
      </c>
      <c r="G32" s="24" t="s">
        <v>59</v>
      </c>
      <c r="H32" s="24" t="s">
        <v>60</v>
      </c>
    </row>
    <row r="33" spans="2:8" ht="12" thickBot="1" x14ac:dyDescent="0.25">
      <c r="E33" s="25" t="s">
        <v>69</v>
      </c>
      <c r="F33" s="25" t="s">
        <v>71</v>
      </c>
      <c r="G33" s="25" t="s">
        <v>74</v>
      </c>
      <c r="H33" s="25" t="s">
        <v>75</v>
      </c>
    </row>
    <row r="35" spans="2:8" x14ac:dyDescent="0.2">
      <c r="B35" s="1" t="s">
        <v>77</v>
      </c>
    </row>
    <row r="36" spans="2:8" x14ac:dyDescent="0.2">
      <c r="B36" s="1" t="s">
        <v>78</v>
      </c>
    </row>
    <row r="37" spans="2:8" x14ac:dyDescent="0.2">
      <c r="B37" s="1" t="s">
        <v>79</v>
      </c>
    </row>
    <row r="38" spans="2:8" x14ac:dyDescent="0.2">
      <c r="B38" s="1" t="s">
        <v>80</v>
      </c>
    </row>
    <row r="39" spans="2:8" x14ac:dyDescent="0.2">
      <c r="B39" s="1" t="s">
        <v>81</v>
      </c>
    </row>
    <row r="40" spans="2:8" x14ac:dyDescent="0.2">
      <c r="B40" s="1" t="s">
        <v>82</v>
      </c>
    </row>
  </sheetData>
  <mergeCells count="9">
    <mergeCell ref="B29:H29"/>
    <mergeCell ref="C19:D19"/>
    <mergeCell ref="C20:D20"/>
    <mergeCell ref="C2:L2"/>
    <mergeCell ref="B13:D14"/>
    <mergeCell ref="C15:D15"/>
    <mergeCell ref="C16:D16"/>
    <mergeCell ref="C17:D17"/>
    <mergeCell ref="C18:D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Español</vt:lpstr>
      <vt:lpstr>English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Calculadora de Hilos Largos - Long Wire Calculator</dc:title>
  <dc:creator/>
  <cp:lastModifiedBy/>
  <dcterms:created xsi:type="dcterms:W3CDTF">2006-09-16T00:00:00Z</dcterms:created>
  <dcterms:modified xsi:type="dcterms:W3CDTF">2012-03-20T15:05:34Z</dcterms:modified>
</cp:coreProperties>
</file>